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Work PC\Desktop\Публикация\"/>
    </mc:Choice>
  </mc:AlternateContent>
  <bookViews>
    <workbookView xWindow="0" yWindow="0" windowWidth="28800" windowHeight="9930"/>
  </bookViews>
  <sheets>
    <sheet name="Лист1" sheetId="1" r:id="rId1"/>
  </sheets>
  <definedNames>
    <definedName name="_xlnm.Print_Titles" localSheetId="0">Лист1!$4:$4</definedName>
    <definedName name="_xlnm.Print_Area" localSheetId="0">Лист1!$A$1:$E$41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18" i="1"/>
  <c r="C18" i="1"/>
  <c r="C33" i="1"/>
  <c r="D7" i="1"/>
  <c r="C7" i="1"/>
  <c r="C6" i="1" s="1"/>
  <c r="D13" i="1"/>
  <c r="D12" i="1"/>
  <c r="C17" i="1"/>
  <c r="C14" i="1"/>
  <c r="C22" i="1"/>
  <c r="D19" i="1"/>
  <c r="D6" i="1" l="1"/>
  <c r="D5" i="1" s="1"/>
  <c r="C13" i="1"/>
  <c r="C5" i="1" s="1"/>
  <c r="C39" i="1" l="1"/>
  <c r="C41" i="1"/>
  <c r="C37" i="1" l="1"/>
  <c r="C35" i="1"/>
  <c r="C31" i="1"/>
  <c r="C29" i="1"/>
  <c r="C25" i="1"/>
  <c r="C19" i="1" s="1"/>
  <c r="D40" i="1" l="1"/>
  <c r="D38" i="1"/>
  <c r="D36" i="1"/>
  <c r="D34" i="1"/>
  <c r="D32" i="1"/>
  <c r="D30" i="1"/>
  <c r="D28" i="1"/>
  <c r="D26" i="1"/>
  <c r="C40" i="1" l="1"/>
  <c r="C38" i="1"/>
  <c r="C36" i="1"/>
  <c r="C34" i="1"/>
  <c r="C32" i="1"/>
  <c r="C30" i="1"/>
  <c r="C28" i="1"/>
  <c r="C26" i="1"/>
</calcChain>
</file>

<file path=xl/sharedStrings.xml><?xml version="1.0" encoding="utf-8"?>
<sst xmlns="http://schemas.openxmlformats.org/spreadsheetml/2006/main" count="68" uniqueCount="68">
  <si>
    <t>0102</t>
  </si>
  <si>
    <t/>
  </si>
  <si>
    <t>0100</t>
  </si>
  <si>
    <t>0103</t>
  </si>
  <si>
    <t>0104</t>
  </si>
  <si>
    <t>0106</t>
  </si>
  <si>
    <t>0111</t>
  </si>
  <si>
    <t>0113</t>
  </si>
  <si>
    <t>0203</t>
  </si>
  <si>
    <t>0200</t>
  </si>
  <si>
    <t>0300</t>
  </si>
  <si>
    <t>0310</t>
  </si>
  <si>
    <t>0400</t>
  </si>
  <si>
    <t>0409</t>
  </si>
  <si>
    <t>0500</t>
  </si>
  <si>
    <t>0503</t>
  </si>
  <si>
    <t>0700</t>
  </si>
  <si>
    <t>0703</t>
  </si>
  <si>
    <t>0801</t>
  </si>
  <si>
    <t>0800</t>
  </si>
  <si>
    <t>1000</t>
  </si>
  <si>
    <t>1003</t>
  </si>
  <si>
    <t>1101</t>
  </si>
  <si>
    <t>1100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</si>
  <si>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</si>
  <si>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</si>
  <si>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</si>
  <si>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</si>
  <si>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</si>
  <si>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</si>
  <si>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</si>
  <si>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</si>
  <si>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</si>
  <si>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</si>
  <si>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</si>
  <si>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</si>
  <si>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</si>
  <si>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ОБРАЗОВАНИЕ</t>
  </si>
  <si>
    <t>Дополнительное образование детей</t>
  </si>
  <si>
    <t>КУЛЬТУРА, КИНЕМАТОГРАФИЯ</t>
  </si>
  <si>
    <t>Культура</t>
  </si>
  <si>
    <t>СОЦИАЛЬНАЯ ПОЛИТИКА</t>
  </si>
  <si>
    <t>Социальное обеспечение населения</t>
  </si>
  <si>
    <t>ФИЗИЧЕСКАЯ КУЛЬТУРА И СПОРТ</t>
  </si>
  <si>
    <t>Физическая культура</t>
  </si>
  <si>
    <t>Функционирование высшего должностного лица субъекта РФ и муниципального образования</t>
  </si>
  <si>
    <t>Функционирование Правительства РФ, высших исполнительных органов субъектов РФ, местных администраций</t>
  </si>
  <si>
    <t>НАЛОГОВЫЕ И НЕНАЛОГОВЫЕ ДОХОДЫ</t>
  </si>
  <si>
    <t>НАЛОГОВЫЕ ДОХОДЫ</t>
  </si>
  <si>
    <t>Налог на доходы физических лиц</t>
  </si>
  <si>
    <t>Единый сельскохозяйственный налог</t>
  </si>
  <si>
    <t>Прочие (иные) налоговые доходы</t>
  </si>
  <si>
    <t>НЕНАЛОГОВЫЕ ДОХОДЫ</t>
  </si>
  <si>
    <t>БЕЗВОЗМЕЗДНЫЕ ПОСТУПЛЕНИЯ</t>
  </si>
  <si>
    <t>Дотации, в т.ч.:</t>
  </si>
  <si>
    <t>- на выравнивание бюджетной обеспеченности</t>
  </si>
  <si>
    <t>- на поддержку мер по обеспечению сбалансированности бюджетов</t>
  </si>
  <si>
    <t>Субсидии, субвенции, иные МБТ</t>
  </si>
  <si>
    <t>Исполнено за 4 месяца 2025 года</t>
  </si>
  <si>
    <t>%% исполнения</t>
  </si>
  <si>
    <t>Утверждено с учетом уточнения на 2025 год</t>
  </si>
  <si>
    <t>ВСЕГО РАСХОДОВ</t>
  </si>
  <si>
    <t>ВСЕГО ДОХОДОВ</t>
  </si>
  <si>
    <t>Код раздела/ подраздела</t>
  </si>
  <si>
    <t>т</t>
  </si>
  <si>
    <t>тыс. руб.</t>
  </si>
  <si>
    <t>Отчет об исполнении бюджета муниципального образования Станично-Луганский муниципальный округ Луганской Народной Республики за 4 месяца 2025 года</t>
  </si>
  <si>
    <t>Акцизы на нефтепродукты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</si>
</sst>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"/>
    <numFmt numFmtId="165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center" vertical="center"/>
    </xf>
    <xf numFmtId="164" fontId="3" fillId="0" borderId="0" xfId="0" applyNumberFormat="1" applyFont="1" applyFill="1"/>
    <xf numFmtId="49" fontId="1" fillId="0" borderId="1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5" fontId="3" fillId="0" borderId="1" xfId="0" applyNumberFormat="1" applyFont="1" applyFill="1" applyBorder="1" applyAlignment="1"/>
    <xf numFmtId="165" fontId="2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 applyProtection="1">
      <alignment vertical="center"/>
      <protection locked="0"/>
    </xf>
    <xf numFmtId="165" fontId="5" fillId="0" borderId="1" xfId="0" applyNumberFormat="1" applyFont="1" applyFill="1" applyBorder="1" applyAlignment="1" applyProtection="1">
      <alignment vertical="center"/>
      <protection locked="0"/>
    </xf>
    <xf numFmtId="165" fontId="5" fillId="0" borderId="1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vertical="center" wrapText="1"/>
    </xf>
    <xf numFmtId="165" fontId="1" fillId="0" borderId="4" xfId="0" quotePrefix="1" applyNumberFormat="1" applyFont="1" applyFill="1" applyBorder="1" applyAlignment="1">
      <alignment vertical="center"/>
    </xf>
    <xf numFmtId="165" fontId="1" fillId="0" borderId="1" xfId="0" quotePrefix="1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81"/>
  <sheetViews>
    <sheetView tabSelected="1" topLeftCell="A13" zoomScaleNormal="100" zoomScaleSheetLayoutView="100" workbookViewId="0">
      <selection activeCell="G4" sqref="G4"/>
    </sheetView>
  </sheetViews>
  <sheetFormatPr defaultColWidth="9.140625" defaultRowHeight="18.75" x14ac:dyDescent="0.3"/>
  <cols>
    <col min="1" max="1" width="63" style="2" customWidth="1"/>
    <col min="2" max="2" width="16.5703125" style="16" customWidth="1"/>
    <col min="3" max="3" width="18.42578125" style="2" customWidth="1"/>
    <col min="4" max="4" width="18.140625" style="2" customWidth="1"/>
    <col min="5" max="6" width="18.28515625" style="2" customWidth="1"/>
    <col min="7" max="7" width="16.5703125" style="2" bestFit="1" customWidth="1"/>
    <col min="8" max="16384" width="9.140625" style="2"/>
  </cols>
  <sheetData>
    <row r="1" spans="1:5" x14ac:dyDescent="0.3">
      <c r="A1" s="25"/>
      <c r="B1" s="25"/>
      <c r="C1" s="25"/>
      <c r="D1" s="25"/>
      <c r="E1" s="25"/>
    </row>
    <row r="2" spans="1:5" ht="64.5" customHeight="1" x14ac:dyDescent="0.3">
      <c r="A2" s="28" t="s">
        <v>66</v>
      </c>
      <c r="B2" s="28"/>
      <c r="C2" s="28"/>
      <c r="D2" s="28"/>
      <c r="E2" s="28"/>
    </row>
    <row r="3" spans="1:5" x14ac:dyDescent="0.3">
      <c r="A3" s="26" t="s">
        <v>65</v>
      </c>
      <c r="B3" s="26"/>
      <c r="C3" s="27"/>
      <c r="D3" s="27"/>
      <c r="E3" s="27"/>
    </row>
    <row r="4" spans="1:5" ht="75" x14ac:dyDescent="0.3">
      <c r="A4" s="3"/>
      <c r="B4" s="4" t="s">
        <v>63</v>
      </c>
      <c r="C4" s="5" t="s">
        <v>60</v>
      </c>
      <c r="D4" s="5" t="s">
        <v>58</v>
      </c>
      <c r="E4" s="5" t="s">
        <v>59</v>
      </c>
    </row>
    <row r="5" spans="1:5" x14ac:dyDescent="0.3">
      <c r="A5" s="1" t="s">
        <v>62</v>
      </c>
      <c r="B5" s="4"/>
      <c r="C5" s="18">
        <f>+C6+C13</f>
        <v>529803.71640000003</v>
      </c>
      <c r="D5" s="18">
        <f>+D6+D13</f>
        <v>155449.53326</v>
      </c>
      <c r="E5" s="6">
        <f>D5/C5*100</f>
        <v>29.340966937014862</v>
      </c>
    </row>
    <row r="6" spans="1:5" x14ac:dyDescent="0.3">
      <c r="A6" s="7" t="s">
        <v>47</v>
      </c>
      <c r="B6" s="4"/>
      <c r="C6" s="18">
        <f>C7+C12</f>
        <v>89350.270699999994</v>
      </c>
      <c r="D6" s="18">
        <f>D7+D12</f>
        <v>41503.872029999999</v>
      </c>
      <c r="E6" s="6">
        <f t="shared" ref="E6:E41" si="0">D6/C6*100</f>
        <v>46.450751301417156</v>
      </c>
    </row>
    <row r="7" spans="1:5" x14ac:dyDescent="0.3">
      <c r="A7" s="8" t="s">
        <v>48</v>
      </c>
      <c r="B7" s="4"/>
      <c r="C7" s="18">
        <f>SUM(C8:C11)</f>
        <v>89020.470699999991</v>
      </c>
      <c r="D7" s="18">
        <f>SUM(D8:D11)</f>
        <v>40824.873029999995</v>
      </c>
      <c r="E7" s="6">
        <f t="shared" si="0"/>
        <v>45.860095671230816</v>
      </c>
    </row>
    <row r="8" spans="1:5" x14ac:dyDescent="0.3">
      <c r="A8" s="8" t="s">
        <v>49</v>
      </c>
      <c r="B8" s="4"/>
      <c r="C8" s="19">
        <v>76817.643999999986</v>
      </c>
      <c r="D8" s="19">
        <v>27258.49181</v>
      </c>
      <c r="E8" s="6">
        <f t="shared" si="0"/>
        <v>35.484675643007229</v>
      </c>
    </row>
    <row r="9" spans="1:5" x14ac:dyDescent="0.3">
      <c r="A9" s="8" t="s">
        <v>67</v>
      </c>
      <c r="B9" s="4"/>
      <c r="C9" s="20">
        <v>3017.8267000000001</v>
      </c>
      <c r="D9" s="21">
        <v>983.33654000000001</v>
      </c>
      <c r="E9" s="6">
        <f t="shared" si="0"/>
        <v>32.584261382537306</v>
      </c>
    </row>
    <row r="10" spans="1:5" x14ac:dyDescent="0.3">
      <c r="A10" s="8" t="s">
        <v>50</v>
      </c>
      <c r="B10" s="4"/>
      <c r="C10" s="19">
        <v>8400</v>
      </c>
      <c r="D10" s="19">
        <v>9563.7713899999999</v>
      </c>
      <c r="E10" s="6">
        <f t="shared" si="0"/>
        <v>113.85442130952381</v>
      </c>
    </row>
    <row r="11" spans="1:5" x14ac:dyDescent="0.3">
      <c r="A11" s="8" t="s">
        <v>51</v>
      </c>
      <c r="B11" s="4"/>
      <c r="C11" s="19">
        <v>785</v>
      </c>
      <c r="D11" s="19">
        <v>3019.2732900000001</v>
      </c>
      <c r="E11" s="6">
        <f t="shared" si="0"/>
        <v>384.62080127388538</v>
      </c>
    </row>
    <row r="12" spans="1:5" x14ac:dyDescent="0.3">
      <c r="A12" s="8" t="s">
        <v>52</v>
      </c>
      <c r="B12" s="4"/>
      <c r="C12" s="19">
        <v>329.8</v>
      </c>
      <c r="D12" s="19">
        <f>689.45743-10.45843</f>
        <v>678.99900000000002</v>
      </c>
      <c r="E12" s="6">
        <f t="shared" si="0"/>
        <v>205.88204972710736</v>
      </c>
    </row>
    <row r="13" spans="1:5" x14ac:dyDescent="0.3">
      <c r="A13" s="7" t="s">
        <v>53</v>
      </c>
      <c r="B13" s="4"/>
      <c r="C13" s="18">
        <f t="shared" ref="C13:D13" si="1">+C14+C17</f>
        <v>440453.44570000004</v>
      </c>
      <c r="D13" s="18">
        <f t="shared" si="1"/>
        <v>113945.66123</v>
      </c>
      <c r="E13" s="6">
        <f t="shared" si="0"/>
        <v>25.870080559571836</v>
      </c>
    </row>
    <row r="14" spans="1:5" x14ac:dyDescent="0.3">
      <c r="A14" s="8" t="s">
        <v>54</v>
      </c>
      <c r="B14" s="4"/>
      <c r="C14" s="22">
        <f t="shared" ref="C14" si="2">C15+C16</f>
        <v>241495.28</v>
      </c>
      <c r="D14" s="22">
        <v>53259.224000000002</v>
      </c>
      <c r="E14" s="6">
        <f t="shared" si="0"/>
        <v>22.053939936217386</v>
      </c>
    </row>
    <row r="15" spans="1:5" x14ac:dyDescent="0.3">
      <c r="A15" s="9" t="s">
        <v>55</v>
      </c>
      <c r="B15" s="4"/>
      <c r="C15" s="19">
        <v>156120.12</v>
      </c>
      <c r="D15" s="19">
        <v>39030.03</v>
      </c>
      <c r="E15" s="6">
        <f t="shared" si="0"/>
        <v>25</v>
      </c>
    </row>
    <row r="16" spans="1:5" ht="37.5" x14ac:dyDescent="0.3">
      <c r="A16" s="9" t="s">
        <v>56</v>
      </c>
      <c r="B16" s="4"/>
      <c r="C16" s="19">
        <v>85375.16</v>
      </c>
      <c r="D16" s="19">
        <v>14229.194</v>
      </c>
      <c r="E16" s="6">
        <f t="shared" si="0"/>
        <v>16.666667447533918</v>
      </c>
    </row>
    <row r="17" spans="1:7" x14ac:dyDescent="0.3">
      <c r="A17" s="8" t="s">
        <v>57</v>
      </c>
      <c r="B17" s="4"/>
      <c r="C17" s="19">
        <f>9943.14276+54252.411+130830.5+3932.10594+0.006</f>
        <v>198958.16570000001</v>
      </c>
      <c r="D17" s="19">
        <v>60686.437230000003</v>
      </c>
      <c r="E17" s="6">
        <f t="shared" si="0"/>
        <v>30.502109333630635</v>
      </c>
    </row>
    <row r="18" spans="1:7" x14ac:dyDescent="0.3">
      <c r="A18" s="3" t="s">
        <v>61</v>
      </c>
      <c r="B18" s="11" t="s">
        <v>1</v>
      </c>
      <c r="C18" s="23">
        <f>+C19+C26+C28+C30+C32+C34+C36+C38+C40</f>
        <v>559849.11589999998</v>
      </c>
      <c r="D18" s="23">
        <f>+D19+D26+D28+D30+D32+D34+D36+D38+D40</f>
        <v>147596.99218</v>
      </c>
      <c r="E18" s="6">
        <f t="shared" si="0"/>
        <v>26.363709075922472</v>
      </c>
      <c r="G18" s="12"/>
    </row>
    <row r="19" spans="1:7" x14ac:dyDescent="0.3">
      <c r="A19" s="10" t="s">
        <v>24</v>
      </c>
      <c r="B19" s="13" t="s">
        <v>2</v>
      </c>
      <c r="C19" s="24">
        <f>SUM(C20:C25)</f>
        <v>166111.90820000001</v>
      </c>
      <c r="D19" s="24">
        <f>SUM(D20:D25)</f>
        <v>41823.435919999996</v>
      </c>
      <c r="E19" s="6">
        <f t="shared" si="0"/>
        <v>25.177867362551915</v>
      </c>
    </row>
    <row r="20" spans="1:7" ht="37.5" x14ac:dyDescent="0.3">
      <c r="A20" s="14" t="s">
        <v>45</v>
      </c>
      <c r="B20" s="15" t="s">
        <v>0</v>
      </c>
      <c r="C20" s="17">
        <v>2178.817</v>
      </c>
      <c r="D20" s="17">
        <v>786.43182999999999</v>
      </c>
      <c r="E20" s="6">
        <f t="shared" si="0"/>
        <v>36.094441616712189</v>
      </c>
    </row>
    <row r="21" spans="1:7" ht="75" x14ac:dyDescent="0.3">
      <c r="A21" s="14" t="s">
        <v>25</v>
      </c>
      <c r="B21" s="15" t="s">
        <v>3</v>
      </c>
      <c r="C21" s="17">
        <v>5157.0429999999997</v>
      </c>
      <c r="D21" s="17">
        <v>1315.6982700000001</v>
      </c>
      <c r="E21" s="6">
        <f t="shared" si="0"/>
        <v>25.512648818324767</v>
      </c>
      <c r="F21" s="12"/>
    </row>
    <row r="22" spans="1:7" ht="56.25" x14ac:dyDescent="0.3">
      <c r="A22" s="14" t="s">
        <v>46</v>
      </c>
      <c r="B22" s="15" t="s">
        <v>4</v>
      </c>
      <c r="C22" s="17">
        <f>97714.64476+44.63129+13.47865+200</f>
        <v>97972.754700000005</v>
      </c>
      <c r="D22" s="17">
        <v>26243.633699999998</v>
      </c>
      <c r="E22" s="6">
        <f t="shared" si="0"/>
        <v>26.78666510945823</v>
      </c>
    </row>
    <row r="23" spans="1:7" ht="56.25" x14ac:dyDescent="0.3">
      <c r="A23" s="14" t="s">
        <v>26</v>
      </c>
      <c r="B23" s="15" t="s">
        <v>5</v>
      </c>
      <c r="C23" s="17">
        <v>9910.7019999999993</v>
      </c>
      <c r="D23" s="17">
        <v>2310.5355</v>
      </c>
      <c r="E23" s="6">
        <f t="shared" si="0"/>
        <v>23.31354025173999</v>
      </c>
    </row>
    <row r="24" spans="1:7" x14ac:dyDescent="0.3">
      <c r="A24" s="14" t="s">
        <v>27</v>
      </c>
      <c r="B24" s="15" t="s">
        <v>6</v>
      </c>
      <c r="C24" s="17">
        <v>5000</v>
      </c>
      <c r="D24" s="17"/>
      <c r="E24" s="6">
        <f t="shared" si="0"/>
        <v>0</v>
      </c>
    </row>
    <row r="25" spans="1:7" x14ac:dyDescent="0.3">
      <c r="A25" s="14" t="s">
        <v>28</v>
      </c>
      <c r="B25" s="15" t="s">
        <v>7</v>
      </c>
      <c r="C25" s="17">
        <f>39391.813+6500.7785</f>
        <v>45892.591500000002</v>
      </c>
      <c r="D25" s="17">
        <v>11167.136619999999</v>
      </c>
      <c r="E25" s="6">
        <f t="shared" si="0"/>
        <v>24.333201187821349</v>
      </c>
    </row>
    <row r="26" spans="1:7" x14ac:dyDescent="0.3">
      <c r="A26" s="10" t="s">
        <v>29</v>
      </c>
      <c r="B26" s="13" t="s">
        <v>9</v>
      </c>
      <c r="C26" s="24">
        <f>SUM(C27:C27)</f>
        <v>415.596</v>
      </c>
      <c r="D26" s="24">
        <f>SUM(D27:D27)</f>
        <v>0</v>
      </c>
      <c r="E26" s="6">
        <f t="shared" si="0"/>
        <v>0</v>
      </c>
    </row>
    <row r="27" spans="1:7" x14ac:dyDescent="0.3">
      <c r="A27" s="14" t="s">
        <v>30</v>
      </c>
      <c r="B27" s="15" t="s">
        <v>8</v>
      </c>
      <c r="C27" s="17">
        <v>415.596</v>
      </c>
      <c r="D27" s="17"/>
      <c r="E27" s="6">
        <f t="shared" si="0"/>
        <v>0</v>
      </c>
    </row>
    <row r="28" spans="1:7" ht="37.5" x14ac:dyDescent="0.3">
      <c r="A28" s="10" t="s">
        <v>31</v>
      </c>
      <c r="B28" s="13" t="s">
        <v>10</v>
      </c>
      <c r="C28" s="24">
        <f>SUM(C29:C29)</f>
        <v>1456.6</v>
      </c>
      <c r="D28" s="24">
        <f>SUM(D29:D29)</f>
        <v>0</v>
      </c>
      <c r="E28" s="6">
        <f t="shared" si="0"/>
        <v>0</v>
      </c>
    </row>
    <row r="29" spans="1:7" ht="56.25" x14ac:dyDescent="0.3">
      <c r="A29" s="14" t="s">
        <v>32</v>
      </c>
      <c r="B29" s="15" t="s">
        <v>11</v>
      </c>
      <c r="C29" s="17">
        <f>95+1361.6</f>
        <v>1456.6</v>
      </c>
      <c r="D29" s="17"/>
      <c r="E29" s="6">
        <f t="shared" si="0"/>
        <v>0</v>
      </c>
    </row>
    <row r="30" spans="1:7" x14ac:dyDescent="0.3">
      <c r="A30" s="10" t="s">
        <v>33</v>
      </c>
      <c r="B30" s="13" t="s">
        <v>12</v>
      </c>
      <c r="C30" s="24">
        <f>SUM(C31:C31)</f>
        <v>162936.29069999998</v>
      </c>
      <c r="D30" s="24">
        <f>SUM(D31:D31)</f>
        <v>40827.241159999998</v>
      </c>
      <c r="E30" s="6">
        <f t="shared" si="0"/>
        <v>25.057180929183875</v>
      </c>
    </row>
    <row r="31" spans="1:7" x14ac:dyDescent="0.3">
      <c r="A31" s="14" t="s">
        <v>34</v>
      </c>
      <c r="B31" s="15" t="s">
        <v>13</v>
      </c>
      <c r="C31" s="17">
        <f>158536.2847+0.006+4400</f>
        <v>162936.29069999998</v>
      </c>
      <c r="D31" s="17">
        <v>40827.241159999998</v>
      </c>
      <c r="E31" s="6">
        <f t="shared" si="0"/>
        <v>25.057180929183875</v>
      </c>
    </row>
    <row r="32" spans="1:7" x14ac:dyDescent="0.3">
      <c r="A32" s="10" t="s">
        <v>35</v>
      </c>
      <c r="B32" s="13" t="s">
        <v>14</v>
      </c>
      <c r="C32" s="24">
        <f>SUM(C33:C33)</f>
        <v>72247.168000000005</v>
      </c>
      <c r="D32" s="24">
        <f>SUM(D33:D33)</f>
        <v>19787.278460000001</v>
      </c>
      <c r="E32" s="6">
        <f t="shared" si="0"/>
        <v>27.388310168780595</v>
      </c>
    </row>
    <row r="33" spans="1:5" x14ac:dyDescent="0.3">
      <c r="A33" s="14" t="s">
        <v>36</v>
      </c>
      <c r="B33" s="15" t="s">
        <v>15</v>
      </c>
      <c r="C33" s="17">
        <f>67647.168+4600</f>
        <v>72247.168000000005</v>
      </c>
      <c r="D33" s="17">
        <v>19787.278460000001</v>
      </c>
      <c r="E33" s="6">
        <f t="shared" si="0"/>
        <v>27.388310168780595</v>
      </c>
    </row>
    <row r="34" spans="1:5" x14ac:dyDescent="0.3">
      <c r="A34" s="10" t="s">
        <v>37</v>
      </c>
      <c r="B34" s="13" t="s">
        <v>16</v>
      </c>
      <c r="C34" s="24">
        <f>SUM(C35:C35)</f>
        <v>20037.904000000002</v>
      </c>
      <c r="D34" s="24">
        <f>SUM(D35:D35)</f>
        <v>3859.7702599999998</v>
      </c>
      <c r="E34" s="6">
        <f t="shared" si="0"/>
        <v>19.262345303181409</v>
      </c>
    </row>
    <row r="35" spans="1:5" x14ac:dyDescent="0.3">
      <c r="A35" s="14" t="s">
        <v>38</v>
      </c>
      <c r="B35" s="15" t="s">
        <v>17</v>
      </c>
      <c r="C35" s="17">
        <f>15237.904+4800</f>
        <v>20037.904000000002</v>
      </c>
      <c r="D35" s="17">
        <v>3859.7702599999998</v>
      </c>
      <c r="E35" s="6">
        <f t="shared" si="0"/>
        <v>19.262345303181409</v>
      </c>
    </row>
    <row r="36" spans="1:5" x14ac:dyDescent="0.3">
      <c r="A36" s="10" t="s">
        <v>39</v>
      </c>
      <c r="B36" s="13" t="s">
        <v>19</v>
      </c>
      <c r="C36" s="24">
        <f>SUM(C37:C37)</f>
        <v>117143.73</v>
      </c>
      <c r="D36" s="24">
        <f>SUM(D37:D37)</f>
        <v>33046.680769999999</v>
      </c>
      <c r="E36" s="6">
        <f t="shared" si="0"/>
        <v>28.21037094345553</v>
      </c>
    </row>
    <row r="37" spans="1:5" x14ac:dyDescent="0.3">
      <c r="A37" s="14" t="s">
        <v>40</v>
      </c>
      <c r="B37" s="15" t="s">
        <v>18</v>
      </c>
      <c r="C37" s="17">
        <f>111043.23+6100.5</f>
        <v>117143.73</v>
      </c>
      <c r="D37" s="17">
        <v>33046.680769999999</v>
      </c>
      <c r="E37" s="6">
        <f t="shared" si="0"/>
        <v>28.21037094345553</v>
      </c>
    </row>
    <row r="38" spans="1:5" x14ac:dyDescent="0.3">
      <c r="A38" s="10" t="s">
        <v>41</v>
      </c>
      <c r="B38" s="13" t="s">
        <v>20</v>
      </c>
      <c r="C38" s="24">
        <f>SUM(C39:C39)</f>
        <v>3873.9960000000001</v>
      </c>
      <c r="D38" s="24">
        <f>SUM(D39:D39)</f>
        <v>3873.9960000000001</v>
      </c>
      <c r="E38" s="6">
        <f t="shared" si="0"/>
        <v>100</v>
      </c>
    </row>
    <row r="39" spans="1:5" x14ac:dyDescent="0.3">
      <c r="A39" s="14" t="s">
        <v>42</v>
      </c>
      <c r="B39" s="15" t="s">
        <v>21</v>
      </c>
      <c r="C39" s="17">
        <f>3873.996</f>
        <v>3873.9960000000001</v>
      </c>
      <c r="D39" s="17">
        <v>3873.9960000000001</v>
      </c>
      <c r="E39" s="6">
        <f t="shared" si="0"/>
        <v>100</v>
      </c>
    </row>
    <row r="40" spans="1:5" x14ac:dyDescent="0.3">
      <c r="A40" s="10" t="s">
        <v>43</v>
      </c>
      <c r="B40" s="13" t="s">
        <v>23</v>
      </c>
      <c r="C40" s="24">
        <f>SUM(C41:C41)</f>
        <v>15625.923000000001</v>
      </c>
      <c r="D40" s="24">
        <f>SUM(D41:D41)</f>
        <v>4378.58961</v>
      </c>
      <c r="E40" s="6">
        <f t="shared" si="0"/>
        <v>28.021318228689594</v>
      </c>
    </row>
    <row r="41" spans="1:5" x14ac:dyDescent="0.3">
      <c r="A41" s="14" t="s">
        <v>44</v>
      </c>
      <c r="B41" s="15" t="s">
        <v>22</v>
      </c>
      <c r="C41" s="17">
        <f>13543.402+2082.521</f>
        <v>15625.923000000001</v>
      </c>
      <c r="D41" s="17">
        <v>4378.58961</v>
      </c>
      <c r="E41" s="6">
        <f t="shared" si="0"/>
        <v>28.021318228689594</v>
      </c>
    </row>
    <row r="81" spans="5:5" x14ac:dyDescent="0.3">
      <c r="E81" s="2" t="s">
        <v>64</v>
      </c>
    </row>
  </sheetData>
  <mergeCells count="3">
    <mergeCell ref="A1:E1"/>
    <mergeCell ref="A3:E3"/>
    <mergeCell ref="A2:E2"/>
  </mergeCells>
  <printOptions horizontalCentered="1"/>
  <pageMargins left="0.19685039370078741" right="0.19685039370078741" top="0.39370078740157483" bottom="0.39370078740157483" header="0" footer="0"/>
  <pageSetup paperSize="9" scale="48" fitToHeight="0" orientation="portrait" r:id="rId1"/>
  <rowBreaks count="1" manualBreakCount="1">
    <brk id="3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Толкачева Марина Валентиновна</dc:creator>
  <cp:lastModifiedBy>Work PC</cp:lastModifiedBy>
  <cp:lastPrinted>2025-05-06T07:04:51Z</cp:lastPrinted>
  <dcterms:created xsi:type="dcterms:W3CDTF">2024-12-09T08:35:16Z</dcterms:created>
  <dcterms:modified xsi:type="dcterms:W3CDTF">2025-05-14T06:50:35Z</dcterms:modified>
</cp:coreProperties>
</file>